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<sst xmlns="http://schemas.openxmlformats.org/spreadsheetml/2006/main" count="197" uniqueCount="141">
  <si>
    <t>Перечень работ, 
по содержанию и ремонту конструктивных элементов МКД, финансируемых за счет платы граждан</t>
  </si>
  <si>
    <t>1.</t>
  </si>
  <si>
    <t>2.</t>
  </si>
  <si>
    <t>Осмотр и очистка кровли от мусора</t>
  </si>
  <si>
    <t>2.1.</t>
  </si>
  <si>
    <t>2.2.</t>
  </si>
  <si>
    <t>3.</t>
  </si>
  <si>
    <t>1.1.</t>
  </si>
  <si>
    <t>1.2.</t>
  </si>
  <si>
    <t>1.3.</t>
  </si>
  <si>
    <t>2.3.</t>
  </si>
  <si>
    <t>100 квартир</t>
  </si>
  <si>
    <t>1000 кв.м.</t>
  </si>
  <si>
    <t>1 щит</t>
  </si>
  <si>
    <t>№</t>
  </si>
  <si>
    <t xml:space="preserve">Наименование и </t>
  </si>
  <si>
    <t>ед.измер.</t>
  </si>
  <si>
    <t>Норма</t>
  </si>
  <si>
    <t xml:space="preserve">Объем </t>
  </si>
  <si>
    <t>Перио-</t>
  </si>
  <si>
    <t xml:space="preserve">Затраты </t>
  </si>
  <si>
    <t xml:space="preserve">Общая </t>
  </si>
  <si>
    <t>пп</t>
  </si>
  <si>
    <t>состав работ</t>
  </si>
  <si>
    <t>времени</t>
  </si>
  <si>
    <t>работ</t>
  </si>
  <si>
    <t xml:space="preserve">дичность </t>
  </si>
  <si>
    <t xml:space="preserve">сумма </t>
  </si>
  <si>
    <t>в год</t>
  </si>
  <si>
    <t>на весь V</t>
  </si>
  <si>
    <t xml:space="preserve"> работ</t>
  </si>
  <si>
    <t>1. Благоустройство и обеспечение санитарного состояния жилых домов и придомовых территории</t>
  </si>
  <si>
    <t>Уборка лестничных клеток</t>
  </si>
  <si>
    <t>Влажное подметание лестничных</t>
  </si>
  <si>
    <t>мин.</t>
  </si>
  <si>
    <t>площадок и маршей</t>
  </si>
  <si>
    <t>1 кв.м</t>
  </si>
  <si>
    <t>Обметание пыли с потолоков и стен</t>
  </si>
  <si>
    <t>1 кв.м.</t>
  </si>
  <si>
    <t>Влажная протирка стен</t>
  </si>
  <si>
    <t>4.</t>
  </si>
  <si>
    <t>Влажная протирка дверей</t>
  </si>
  <si>
    <t>5.</t>
  </si>
  <si>
    <t>Влажная протирка подоконники</t>
  </si>
  <si>
    <t>6.</t>
  </si>
  <si>
    <t>Влажная протирка перил</t>
  </si>
  <si>
    <t>7.</t>
  </si>
  <si>
    <t>Влажная протирка чердачной лестницы</t>
  </si>
  <si>
    <t>8.</t>
  </si>
  <si>
    <t>Влажная протирка плафонов</t>
  </si>
  <si>
    <t>шт</t>
  </si>
  <si>
    <t>9.</t>
  </si>
  <si>
    <t>Влажная протирка почтовых ящиков</t>
  </si>
  <si>
    <t>10.</t>
  </si>
  <si>
    <t>Мытье окон</t>
  </si>
  <si>
    <t>11.</t>
  </si>
  <si>
    <t>Влажная протирка отопительных приборов</t>
  </si>
  <si>
    <t>12.</t>
  </si>
  <si>
    <t>Влажная протирка шкафов для электрозащиты</t>
  </si>
  <si>
    <t>Cанитарное содержание придомовых территории</t>
  </si>
  <si>
    <t>Летний период</t>
  </si>
  <si>
    <t>Уборка  отмосток</t>
  </si>
  <si>
    <t>Подметание отмосток</t>
  </si>
  <si>
    <t>Уборка газонов от мусора</t>
  </si>
  <si>
    <t>Уборка газонов от случайного мусора</t>
  </si>
  <si>
    <t>Подметание тротуаров  и проездов</t>
  </si>
  <si>
    <t>Погрузка  мусора в автотранспорт</t>
  </si>
  <si>
    <t>куб.м.</t>
  </si>
  <si>
    <t xml:space="preserve">Косьба газонов </t>
  </si>
  <si>
    <t>кв.м.</t>
  </si>
  <si>
    <t>Вывоз мусора со двора</t>
  </si>
  <si>
    <t>Зимний период</t>
  </si>
  <si>
    <t>Очистка тротуаров от свежевыпав снега</t>
  </si>
  <si>
    <t>1кв м.</t>
  </si>
  <si>
    <t>Очистка тротуаров от уплатненного снега</t>
  </si>
  <si>
    <t>Очистка территории от наледи</t>
  </si>
  <si>
    <t>Очистка отмасков  от уплатненного снега</t>
  </si>
  <si>
    <t>13.</t>
  </si>
  <si>
    <t>Скалывание наледи</t>
  </si>
  <si>
    <t>Посыпка территории песком</t>
  </si>
  <si>
    <t>Обслуживание общестроительных конструкции.</t>
  </si>
  <si>
    <t>чел/час.</t>
  </si>
  <si>
    <t xml:space="preserve">Очистка чердака от мусора со сбором его в </t>
  </si>
  <si>
    <t>тару и отноской установленное место</t>
  </si>
  <si>
    <t>Осмотр подвала</t>
  </si>
  <si>
    <t xml:space="preserve">Очистка подвала от мусора со сбором его в </t>
  </si>
  <si>
    <t>Прочистка и проверка вентиляционных каналов</t>
  </si>
  <si>
    <t>от засорений и проверкой на плотность (чел/час)</t>
  </si>
  <si>
    <t>1 канал</t>
  </si>
  <si>
    <t>Техническое обслуживание общего имущества</t>
  </si>
  <si>
    <t>Сетей электроснабжения</t>
  </si>
  <si>
    <t>Замена перегоревших электроламп</t>
  </si>
  <si>
    <t>Осмотр лении электрических сетей и</t>
  </si>
  <si>
    <t>электрооборудования.на лест.клетках</t>
  </si>
  <si>
    <t>100 лес.пл.</t>
  </si>
  <si>
    <t>Ремонт выключателей в местах общего</t>
  </si>
  <si>
    <t>пользования,разборка выключателей.</t>
  </si>
  <si>
    <t>Замена подгоревших контактов,зачист-</t>
  </si>
  <si>
    <t>ка и смазка всех контактов,сборка  и</t>
  </si>
  <si>
    <t>проверка работы</t>
  </si>
  <si>
    <t>выключат.</t>
  </si>
  <si>
    <t>Периодические испытания электрообо-</t>
  </si>
  <si>
    <t>рудований жилых домов</t>
  </si>
  <si>
    <t>1ед.</t>
  </si>
  <si>
    <t>Обслуживание щитов.корпуса</t>
  </si>
  <si>
    <t>автоматов , реле, пускателей,клемные</t>
  </si>
  <si>
    <t>колотки контактов пакетного переключа-</t>
  </si>
  <si>
    <t>теля и кнопок управления.</t>
  </si>
  <si>
    <t>Снятие крышки щитков,осмотр щитка,</t>
  </si>
  <si>
    <t>замена вышедших из строя элементов</t>
  </si>
  <si>
    <t>протирка и проверка работы щитка.</t>
  </si>
  <si>
    <t>Система отопления</t>
  </si>
  <si>
    <t>Осмотр системы отопления</t>
  </si>
  <si>
    <t>Проверка состояния трубопровода,</t>
  </si>
  <si>
    <t>жилой S</t>
  </si>
  <si>
    <t>регулировочной и запорной арматуры</t>
  </si>
  <si>
    <t>Промывка системы центрального</t>
  </si>
  <si>
    <t>100 куб.м.</t>
  </si>
  <si>
    <t>отопления</t>
  </si>
  <si>
    <t>здания</t>
  </si>
  <si>
    <t xml:space="preserve">Ликвидация воздушных пробок </t>
  </si>
  <si>
    <t>1радиатор</t>
  </si>
  <si>
    <t>Водоснабжение и водоотведение</t>
  </si>
  <si>
    <t>Осмотр водопровода и канализации</t>
  </si>
  <si>
    <t xml:space="preserve">Проверка исправности водозаборных </t>
  </si>
  <si>
    <t xml:space="preserve">кранов,запорной арматуры.Проверка </t>
  </si>
  <si>
    <t>состояния крепленийна магистральных</t>
  </si>
  <si>
    <t>водопроводах,раструбов канализацион</t>
  </si>
  <si>
    <t xml:space="preserve">ных труб,софонов с исправлением </t>
  </si>
  <si>
    <t>мелких неисправностей</t>
  </si>
  <si>
    <t>Устранение засоров  внутренних кана-</t>
  </si>
  <si>
    <t xml:space="preserve">лизационных  трубопроводов.Снятие </t>
  </si>
  <si>
    <t>крышки ревизии Устранение засора</t>
  </si>
  <si>
    <t>1 пролет</t>
  </si>
  <si>
    <t xml:space="preserve">с помощью троса.Установка крышки </t>
  </si>
  <si>
    <t>между</t>
  </si>
  <si>
    <t>ревезии.</t>
  </si>
  <si>
    <t>ревизиями</t>
  </si>
  <si>
    <t xml:space="preserve">Обслуживание общедомовых </t>
  </si>
  <si>
    <t>приборов учета воды</t>
  </si>
  <si>
    <t>1 прибор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</si>
</sst>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2">
      <alignment/>
      <protection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21" xfId="0" applyBorder="1" applyAlignment="1">
      <alignment/>
    </xf>
    <xf numFmtId="0" fontId="18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20" fillId="0" borderId="30" xfId="0" applyFont="1" applyBorder="1" applyAlignment="1">
      <alignment/>
    </xf>
    <xf numFmtId="0" fontId="0" fillId="0" borderId="22" xfId="0" applyBorder="1" applyAlignment="1">
      <alignment horizontal="center"/>
    </xf>
    <xf numFmtId="16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38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0" fontId="19" fillId="0" borderId="37" xfId="0" applyFont="1" applyBorder="1" applyAlignment="1">
      <alignment/>
    </xf>
    <xf numFmtId="0" fontId="19" fillId="0" borderId="28" xfId="0" applyFont="1" applyBorder="1" applyAlignment="1">
      <alignment/>
    </xf>
    <xf numFmtId="0" fontId="21" fillId="0" borderId="25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47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5.875" style="0" customWidth="1"/>
    <col min="2" max="2" width="49.75390625" style="0" bestFit="1" customWidth="1"/>
    <col min="3" max="3" width="10.75390625" style="0" bestFit="1" customWidth="1"/>
    <col min="7" max="7" width="10.125" style="0" bestFit="1" customWidth="1"/>
    <col min="11" max="11" width="11.00390625" style="0" customWidth="1"/>
  </cols>
  <sheetData>
    <row r="1" spans="1:13" ht="45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2"/>
      <c r="J1" s="62"/>
      <c r="K1" s="62"/>
      <c r="L1" s="1"/>
      <c r="M1" s="1"/>
    </row>
    <row r="2" spans="1:8" ht="12.75">
      <c r="A2" s="2" t="s">
        <v>14</v>
      </c>
      <c r="B2" s="3" t="s">
        <v>15</v>
      </c>
      <c r="C2" s="4" t="s">
        <v>16</v>
      </c>
      <c r="D2" s="2" t="s">
        <v>17</v>
      </c>
      <c r="E2" s="3" t="s">
        <v>18</v>
      </c>
      <c r="F2" s="5" t="s">
        <v>19</v>
      </c>
      <c r="G2" s="5" t="s">
        <v>20</v>
      </c>
      <c r="H2" s="5" t="s">
        <v>21</v>
      </c>
    </row>
    <row r="3" spans="1:8" ht="12.75">
      <c r="A3" s="6" t="s">
        <v>22</v>
      </c>
      <c r="B3" s="7" t="s">
        <v>23</v>
      </c>
      <c r="C3" s="8"/>
      <c r="D3" s="6" t="s">
        <v>24</v>
      </c>
      <c r="E3" s="7" t="s">
        <v>25</v>
      </c>
      <c r="F3" s="9" t="s">
        <v>26</v>
      </c>
      <c r="G3" s="9" t="s">
        <v>24</v>
      </c>
      <c r="H3" s="10" t="s">
        <v>27</v>
      </c>
    </row>
    <row r="4" spans="1:8" ht="12.75">
      <c r="A4" s="6"/>
      <c r="B4" s="7"/>
      <c r="C4" s="8"/>
      <c r="D4" s="6"/>
      <c r="E4" s="7"/>
      <c r="F4" s="9" t="s">
        <v>28</v>
      </c>
      <c r="G4" s="9" t="s">
        <v>29</v>
      </c>
      <c r="H4" s="9" t="s">
        <v>25</v>
      </c>
    </row>
    <row r="5" spans="1:8" ht="13.5" thickBot="1">
      <c r="A5" s="11"/>
      <c r="B5" s="12"/>
      <c r="C5" s="13"/>
      <c r="D5" s="11"/>
      <c r="E5" s="12"/>
      <c r="F5" s="14"/>
      <c r="G5" s="14" t="s">
        <v>30</v>
      </c>
      <c r="H5" s="14"/>
    </row>
    <row r="6" spans="1:8" ht="13.5" thickBot="1">
      <c r="A6" s="15" t="s">
        <v>31</v>
      </c>
      <c r="B6" s="16"/>
      <c r="C6" s="16"/>
      <c r="D6" s="16"/>
      <c r="E6" s="16"/>
      <c r="F6" s="16"/>
      <c r="G6" s="16"/>
      <c r="H6" s="17"/>
    </row>
    <row r="7" spans="1:8" ht="12.75">
      <c r="A7" s="18" t="s">
        <v>7</v>
      </c>
      <c r="B7" s="4" t="s">
        <v>32</v>
      </c>
      <c r="C7" s="19"/>
      <c r="D7" s="19"/>
      <c r="E7" s="19"/>
      <c r="F7" s="19"/>
      <c r="G7" s="19"/>
      <c r="H7" s="20"/>
    </row>
    <row r="8" spans="1:8" ht="12.75">
      <c r="A8" s="21" t="s">
        <v>1</v>
      </c>
      <c r="B8" s="22" t="s">
        <v>33</v>
      </c>
      <c r="C8" s="22"/>
      <c r="D8" s="22" t="s">
        <v>34</v>
      </c>
      <c r="E8" s="22"/>
      <c r="F8" s="22"/>
      <c r="G8" s="22"/>
      <c r="H8" s="23"/>
    </row>
    <row r="9" spans="1:8" ht="12.75">
      <c r="A9" s="24"/>
      <c r="B9" s="25" t="s">
        <v>35</v>
      </c>
      <c r="C9" s="25" t="s">
        <v>36</v>
      </c>
      <c r="D9" s="25">
        <v>1.35</v>
      </c>
      <c r="E9" s="25">
        <v>42.8</v>
      </c>
      <c r="F9" s="25">
        <v>1</v>
      </c>
      <c r="G9" s="26">
        <f aca="true" t="shared" si="0" ref="G9:G14">SUM(D9*E9)</f>
        <v>57.78</v>
      </c>
      <c r="H9" s="27">
        <f aca="true" t="shared" si="1" ref="H9:H20">SUM(G9/60*62.65)</f>
        <v>60.33195</v>
      </c>
    </row>
    <row r="10" spans="1:8" ht="12.75">
      <c r="A10" s="24" t="s">
        <v>2</v>
      </c>
      <c r="B10" s="28" t="s">
        <v>37</v>
      </c>
      <c r="C10" s="28" t="s">
        <v>38</v>
      </c>
      <c r="D10" s="28">
        <v>0.63</v>
      </c>
      <c r="E10" s="28">
        <v>234.9</v>
      </c>
      <c r="F10" s="28">
        <v>1</v>
      </c>
      <c r="G10" s="29">
        <f t="shared" si="0"/>
        <v>147.987</v>
      </c>
      <c r="H10" s="30">
        <f t="shared" si="1"/>
        <v>154.5230925</v>
      </c>
    </row>
    <row r="11" spans="1:8" ht="12.75">
      <c r="A11" s="31" t="s">
        <v>6</v>
      </c>
      <c r="B11" s="28" t="s">
        <v>39</v>
      </c>
      <c r="C11" s="28" t="s">
        <v>38</v>
      </c>
      <c r="D11" s="28">
        <v>0.91</v>
      </c>
      <c r="E11" s="28">
        <v>195.75</v>
      </c>
      <c r="F11" s="28">
        <v>1</v>
      </c>
      <c r="G11" s="29">
        <f t="shared" si="0"/>
        <v>178.1325</v>
      </c>
      <c r="H11" s="30">
        <f t="shared" si="1"/>
        <v>186.00001874999998</v>
      </c>
    </row>
    <row r="12" spans="1:8" ht="12.75">
      <c r="A12" s="31" t="s">
        <v>40</v>
      </c>
      <c r="B12" s="28" t="s">
        <v>41</v>
      </c>
      <c r="C12" s="28" t="s">
        <v>38</v>
      </c>
      <c r="D12" s="28">
        <v>1.37</v>
      </c>
      <c r="E12" s="28">
        <v>10</v>
      </c>
      <c r="F12" s="28">
        <v>1</v>
      </c>
      <c r="G12" s="29">
        <f t="shared" si="0"/>
        <v>13.700000000000001</v>
      </c>
      <c r="H12" s="30">
        <f t="shared" si="1"/>
        <v>14.305083333333334</v>
      </c>
    </row>
    <row r="13" spans="1:8" ht="12.75">
      <c r="A13" s="31" t="s">
        <v>42</v>
      </c>
      <c r="B13" s="28" t="s">
        <v>43</v>
      </c>
      <c r="C13" s="28" t="s">
        <v>38</v>
      </c>
      <c r="D13" s="28">
        <v>1.36</v>
      </c>
      <c r="E13" s="28">
        <v>0.3</v>
      </c>
      <c r="F13" s="28">
        <v>1</v>
      </c>
      <c r="G13" s="29">
        <f t="shared" si="0"/>
        <v>0.40800000000000003</v>
      </c>
      <c r="H13" s="30">
        <f t="shared" si="1"/>
        <v>0.42602</v>
      </c>
    </row>
    <row r="14" spans="1:8" ht="12.75">
      <c r="A14" s="31" t="s">
        <v>44</v>
      </c>
      <c r="B14" s="28" t="s">
        <v>45</v>
      </c>
      <c r="C14" s="28" t="s">
        <v>38</v>
      </c>
      <c r="D14" s="28">
        <v>1.09</v>
      </c>
      <c r="E14" s="28">
        <v>1.8</v>
      </c>
      <c r="F14" s="28">
        <v>1</v>
      </c>
      <c r="G14" s="29">
        <f t="shared" si="0"/>
        <v>1.9620000000000002</v>
      </c>
      <c r="H14" s="30">
        <f t="shared" si="1"/>
        <v>2.048655</v>
      </c>
    </row>
    <row r="15" spans="1:8" ht="12.75">
      <c r="A15" s="31" t="s">
        <v>46</v>
      </c>
      <c r="B15" s="28" t="s">
        <v>47</v>
      </c>
      <c r="C15" s="28" t="s">
        <v>38</v>
      </c>
      <c r="D15" s="28">
        <v>0.85</v>
      </c>
      <c r="E15" s="28">
        <v>0</v>
      </c>
      <c r="F15" s="28">
        <v>1</v>
      </c>
      <c r="G15" s="29">
        <v>1.6</v>
      </c>
      <c r="H15" s="30">
        <f t="shared" si="1"/>
        <v>1.6706666666666667</v>
      </c>
    </row>
    <row r="16" spans="1:8" ht="12.75">
      <c r="A16" s="31" t="s">
        <v>48</v>
      </c>
      <c r="B16" s="28" t="s">
        <v>49</v>
      </c>
      <c r="C16" s="28" t="s">
        <v>50</v>
      </c>
      <c r="D16" s="28">
        <v>0.54</v>
      </c>
      <c r="E16" s="28">
        <v>10</v>
      </c>
      <c r="F16" s="28">
        <v>1</v>
      </c>
      <c r="G16" s="29">
        <f>SUM(D16*E16)</f>
        <v>5.4</v>
      </c>
      <c r="H16" s="30">
        <f t="shared" si="1"/>
        <v>5.6385000000000005</v>
      </c>
    </row>
    <row r="17" spans="1:8" ht="12.75">
      <c r="A17" s="31" t="s">
        <v>51</v>
      </c>
      <c r="B17" s="28" t="s">
        <v>52</v>
      </c>
      <c r="C17" s="28" t="s">
        <v>38</v>
      </c>
      <c r="D17" s="28">
        <v>0.64</v>
      </c>
      <c r="E17" s="28">
        <v>0</v>
      </c>
      <c r="F17" s="28">
        <v>1</v>
      </c>
      <c r="G17" s="29">
        <v>1.4</v>
      </c>
      <c r="H17" s="30">
        <f t="shared" si="1"/>
        <v>1.461833333333333</v>
      </c>
    </row>
    <row r="18" spans="1:8" ht="12.75">
      <c r="A18" s="31" t="s">
        <v>53</v>
      </c>
      <c r="B18" s="28" t="s">
        <v>54</v>
      </c>
      <c r="C18" s="28" t="s">
        <v>38</v>
      </c>
      <c r="D18" s="28">
        <v>3.62</v>
      </c>
      <c r="E18" s="28">
        <v>2.1</v>
      </c>
      <c r="F18" s="28">
        <v>1</v>
      </c>
      <c r="G18" s="29">
        <f>SUM(D18*E18)</f>
        <v>7.602</v>
      </c>
      <c r="H18" s="30">
        <f t="shared" si="1"/>
        <v>7.937755</v>
      </c>
    </row>
    <row r="19" spans="1:8" ht="12.75">
      <c r="A19" s="31" t="s">
        <v>55</v>
      </c>
      <c r="B19" s="28" t="s">
        <v>56</v>
      </c>
      <c r="C19" s="28" t="s">
        <v>38</v>
      </c>
      <c r="D19" s="28">
        <v>1.71</v>
      </c>
      <c r="E19" s="28">
        <v>5.25</v>
      </c>
      <c r="F19" s="28">
        <v>1</v>
      </c>
      <c r="G19" s="29">
        <f>SUM(D19*E19)</f>
        <v>8.9775</v>
      </c>
      <c r="H19" s="30">
        <f t="shared" si="1"/>
        <v>9.374006249999999</v>
      </c>
    </row>
    <row r="20" spans="1:8" ht="13.5" thickBot="1">
      <c r="A20" s="31" t="s">
        <v>57</v>
      </c>
      <c r="B20" s="28" t="s">
        <v>58</v>
      </c>
      <c r="C20" s="28" t="s">
        <v>38</v>
      </c>
      <c r="D20" s="28">
        <v>0.81</v>
      </c>
      <c r="E20" s="28">
        <v>4.5</v>
      </c>
      <c r="F20" s="28">
        <v>1</v>
      </c>
      <c r="G20" s="29">
        <f>SUM(D20*E20)</f>
        <v>3.6450000000000005</v>
      </c>
      <c r="H20" s="30">
        <f t="shared" si="1"/>
        <v>3.8059875</v>
      </c>
    </row>
    <row r="21" spans="1:8" ht="13.5" thickBot="1">
      <c r="A21" s="33" t="s">
        <v>8</v>
      </c>
      <c r="B21" s="34" t="s">
        <v>59</v>
      </c>
      <c r="C21" s="16"/>
      <c r="D21" s="16"/>
      <c r="E21" s="16"/>
      <c r="F21" s="16"/>
      <c r="G21" s="16"/>
      <c r="H21" s="17"/>
    </row>
    <row r="22" spans="1:8" ht="13.5" thickBot="1">
      <c r="A22" s="33"/>
      <c r="B22" s="35" t="s">
        <v>60</v>
      </c>
      <c r="C22" s="16"/>
      <c r="D22" s="16"/>
      <c r="E22" s="16"/>
      <c r="F22" s="16"/>
      <c r="G22" s="16"/>
      <c r="H22" s="17"/>
    </row>
    <row r="23" spans="1:8" ht="12.75">
      <c r="A23" s="36" t="s">
        <v>1</v>
      </c>
      <c r="B23" s="37" t="s">
        <v>61</v>
      </c>
      <c r="C23" s="37" t="s">
        <v>38</v>
      </c>
      <c r="D23" s="37">
        <v>2.21</v>
      </c>
      <c r="E23" s="37">
        <v>79.5</v>
      </c>
      <c r="F23" s="37">
        <v>1</v>
      </c>
      <c r="G23" s="38">
        <f>SUM(D23*E23)</f>
        <v>175.695</v>
      </c>
      <c r="H23" s="39">
        <f>SUM(G23/60*62.65)</f>
        <v>183.4548625</v>
      </c>
    </row>
    <row r="24" spans="1:8" ht="12.75">
      <c r="A24" s="31" t="s">
        <v>2</v>
      </c>
      <c r="B24" s="28" t="s">
        <v>62</v>
      </c>
      <c r="C24" s="28" t="s">
        <v>38</v>
      </c>
      <c r="D24" s="28">
        <v>0.15</v>
      </c>
      <c r="E24" s="28">
        <v>79.5</v>
      </c>
      <c r="F24" s="28">
        <v>5</v>
      </c>
      <c r="G24" s="29">
        <f aca="true" t="shared" si="2" ref="G24:G30">SUM(D24*E24)*F24</f>
        <v>59.62499999999999</v>
      </c>
      <c r="H24" s="32">
        <f>SUM(G24/60*62.65)</f>
        <v>62.25843749999999</v>
      </c>
    </row>
    <row r="25" spans="1:8" ht="12.75">
      <c r="A25" s="31" t="s">
        <v>6</v>
      </c>
      <c r="B25" s="28" t="s">
        <v>63</v>
      </c>
      <c r="C25" s="28" t="s">
        <v>38</v>
      </c>
      <c r="D25" s="28">
        <v>0.57</v>
      </c>
      <c r="E25" s="28">
        <v>234</v>
      </c>
      <c r="F25" s="28">
        <v>5</v>
      </c>
      <c r="G25" s="29">
        <f t="shared" si="2"/>
        <v>666.9</v>
      </c>
      <c r="H25" s="32">
        <f>SUM(G25/60*62.65)</f>
        <v>696.35475</v>
      </c>
    </row>
    <row r="26" spans="1:8" ht="12.75">
      <c r="A26" s="31" t="s">
        <v>40</v>
      </c>
      <c r="B26" s="28" t="s">
        <v>64</v>
      </c>
      <c r="C26" s="28" t="s">
        <v>38</v>
      </c>
      <c r="D26" s="28">
        <v>0.077</v>
      </c>
      <c r="E26" s="28">
        <v>234</v>
      </c>
      <c r="F26" s="28">
        <v>81</v>
      </c>
      <c r="G26" s="29">
        <f t="shared" si="2"/>
        <v>1459.458</v>
      </c>
      <c r="H26" s="32">
        <f>SUM(G26/60*62.65)</f>
        <v>1523.917395</v>
      </c>
    </row>
    <row r="27" spans="1:8" ht="12.75">
      <c r="A27" s="31" t="s">
        <v>42</v>
      </c>
      <c r="B27" s="28" t="s">
        <v>65</v>
      </c>
      <c r="C27" s="28" t="s">
        <v>38</v>
      </c>
      <c r="D27" s="28">
        <v>0.11</v>
      </c>
      <c r="E27" s="28">
        <v>50</v>
      </c>
      <c r="F27" s="28">
        <v>81</v>
      </c>
      <c r="G27" s="29">
        <f t="shared" si="2"/>
        <v>445.5</v>
      </c>
      <c r="H27" s="32">
        <f>SUM(G27/60*62.65)</f>
        <v>465.17625</v>
      </c>
    </row>
    <row r="28" spans="1:8" ht="12.75">
      <c r="A28" s="31" t="s">
        <v>44</v>
      </c>
      <c r="B28" s="28" t="s">
        <v>66</v>
      </c>
      <c r="C28" s="28" t="s">
        <v>67</v>
      </c>
      <c r="D28" s="28">
        <v>46.8</v>
      </c>
      <c r="E28" s="28">
        <v>2.59</v>
      </c>
      <c r="F28" s="28">
        <v>1</v>
      </c>
      <c r="G28" s="29">
        <f t="shared" si="2"/>
        <v>121.21199999999999</v>
      </c>
      <c r="H28" s="32">
        <f>SUM(G28/60*62.64)</f>
        <v>126.545328</v>
      </c>
    </row>
    <row r="29" spans="1:8" ht="12.75">
      <c r="A29" s="31" t="s">
        <v>46</v>
      </c>
      <c r="B29" s="28" t="s">
        <v>68</v>
      </c>
      <c r="C29" s="28" t="s">
        <v>69</v>
      </c>
      <c r="D29" s="28">
        <v>0.52</v>
      </c>
      <c r="E29" s="28">
        <v>234</v>
      </c>
      <c r="F29" s="28">
        <v>2</v>
      </c>
      <c r="G29" s="29">
        <f t="shared" si="2"/>
        <v>243.36</v>
      </c>
      <c r="H29" s="32">
        <f>SUM(G29/60*62.65)</f>
        <v>254.1084</v>
      </c>
    </row>
    <row r="30" spans="1:8" ht="12.75">
      <c r="A30" s="31" t="s">
        <v>48</v>
      </c>
      <c r="B30" s="28" t="s">
        <v>70</v>
      </c>
      <c r="C30" s="28" t="s">
        <v>67</v>
      </c>
      <c r="D30" s="28">
        <v>257.98</v>
      </c>
      <c r="E30" s="28">
        <v>2.84</v>
      </c>
      <c r="F30" s="28">
        <v>2</v>
      </c>
      <c r="G30" s="29">
        <f t="shared" si="2"/>
        <v>1465.3264</v>
      </c>
      <c r="H30" s="32">
        <f>SUM(G30/60*62.65)</f>
        <v>1530.0449826666666</v>
      </c>
    </row>
    <row r="31" spans="1:8" ht="12.75">
      <c r="A31" s="31"/>
      <c r="B31" s="40" t="s">
        <v>71</v>
      </c>
      <c r="C31" s="28"/>
      <c r="D31" s="28"/>
      <c r="E31" s="28"/>
      <c r="F31" s="28"/>
      <c r="G31" s="29"/>
      <c r="H31" s="32"/>
    </row>
    <row r="32" spans="1:8" ht="12.75">
      <c r="A32" s="31" t="s">
        <v>51</v>
      </c>
      <c r="B32" s="28" t="s">
        <v>72</v>
      </c>
      <c r="C32" s="28" t="s">
        <v>73</v>
      </c>
      <c r="D32" s="28">
        <v>0.17</v>
      </c>
      <c r="E32" s="28">
        <v>50</v>
      </c>
      <c r="F32" s="28">
        <v>30</v>
      </c>
      <c r="G32" s="29">
        <f aca="true" t="shared" si="3" ref="G32:G37">SUM(D32*E32)*F32</f>
        <v>255</v>
      </c>
      <c r="H32" s="32">
        <f aca="true" t="shared" si="4" ref="H32:H37">SUM(G32/60*62.65)</f>
        <v>266.2625</v>
      </c>
    </row>
    <row r="33" spans="1:8" ht="12.75">
      <c r="A33" s="31" t="s">
        <v>53</v>
      </c>
      <c r="B33" s="28" t="s">
        <v>74</v>
      </c>
      <c r="C33" s="28" t="s">
        <v>38</v>
      </c>
      <c r="D33" s="28">
        <v>1.79</v>
      </c>
      <c r="E33" s="28">
        <v>50</v>
      </c>
      <c r="F33" s="28">
        <v>12</v>
      </c>
      <c r="G33" s="29">
        <f t="shared" si="3"/>
        <v>1074</v>
      </c>
      <c r="H33" s="32">
        <f t="shared" si="4"/>
        <v>1121.435</v>
      </c>
    </row>
    <row r="34" spans="1:8" ht="12.75">
      <c r="A34" s="31" t="s">
        <v>55</v>
      </c>
      <c r="B34" s="28" t="s">
        <v>75</v>
      </c>
      <c r="C34" s="28" t="s">
        <v>38</v>
      </c>
      <c r="D34" s="28">
        <v>4.25</v>
      </c>
      <c r="E34" s="28">
        <v>50</v>
      </c>
      <c r="F34" s="28">
        <v>3</v>
      </c>
      <c r="G34" s="29">
        <f t="shared" si="3"/>
        <v>637.5</v>
      </c>
      <c r="H34" s="32">
        <f t="shared" si="4"/>
        <v>665.65625</v>
      </c>
    </row>
    <row r="35" spans="1:8" ht="12.75">
      <c r="A35" s="31" t="s">
        <v>57</v>
      </c>
      <c r="B35" s="28" t="s">
        <v>76</v>
      </c>
      <c r="C35" s="28" t="s">
        <v>38</v>
      </c>
      <c r="D35" s="28">
        <v>1.79</v>
      </c>
      <c r="E35" s="28">
        <v>79.5</v>
      </c>
      <c r="F35" s="28">
        <v>2</v>
      </c>
      <c r="G35" s="29">
        <f t="shared" si="3"/>
        <v>284.61</v>
      </c>
      <c r="H35" s="32">
        <f t="shared" si="4"/>
        <v>297.180275</v>
      </c>
    </row>
    <row r="36" spans="1:8" ht="12.75">
      <c r="A36" s="31" t="s">
        <v>77</v>
      </c>
      <c r="B36" s="28" t="s">
        <v>78</v>
      </c>
      <c r="C36" s="28" t="s">
        <v>38</v>
      </c>
      <c r="D36" s="28">
        <v>4.25</v>
      </c>
      <c r="E36" s="28">
        <v>20</v>
      </c>
      <c r="F36" s="28">
        <v>15</v>
      </c>
      <c r="G36" s="29">
        <f t="shared" si="3"/>
        <v>1275</v>
      </c>
      <c r="H36" s="32">
        <f t="shared" si="4"/>
        <v>1331.3125</v>
      </c>
    </row>
    <row r="37" spans="1:8" ht="13.5" thickBot="1">
      <c r="A37" s="31" t="s">
        <v>77</v>
      </c>
      <c r="B37" s="28" t="s">
        <v>79</v>
      </c>
      <c r="C37" s="28" t="s">
        <v>38</v>
      </c>
      <c r="D37" s="28">
        <v>0.13</v>
      </c>
      <c r="E37" s="28">
        <v>50</v>
      </c>
      <c r="F37" s="28">
        <v>3</v>
      </c>
      <c r="G37" s="29">
        <f t="shared" si="3"/>
        <v>19.5</v>
      </c>
      <c r="H37" s="32">
        <f t="shared" si="4"/>
        <v>20.361250000000002</v>
      </c>
    </row>
    <row r="38" spans="1:8" ht="13.5" thickBot="1">
      <c r="A38" s="33" t="s">
        <v>9</v>
      </c>
      <c r="B38" s="34" t="s">
        <v>80</v>
      </c>
      <c r="C38" s="16"/>
      <c r="D38" s="41" t="s">
        <v>81</v>
      </c>
      <c r="E38" s="16"/>
      <c r="F38" s="16"/>
      <c r="G38" s="16"/>
      <c r="H38" s="17"/>
    </row>
    <row r="39" spans="1:8" ht="12.75">
      <c r="A39" s="36" t="s">
        <v>1</v>
      </c>
      <c r="B39" s="37" t="s">
        <v>3</v>
      </c>
      <c r="C39" s="37" t="s">
        <v>38</v>
      </c>
      <c r="D39" s="37">
        <v>0.02</v>
      </c>
      <c r="E39" s="37">
        <v>796.06</v>
      </c>
      <c r="F39" s="37"/>
      <c r="G39" s="38">
        <f>SUM(D39*E39)</f>
        <v>15.921199999999999</v>
      </c>
      <c r="H39" s="39">
        <f>SUM(G39*92.04)</f>
        <v>1465.387248</v>
      </c>
    </row>
    <row r="40" spans="1:8" ht="12.75">
      <c r="A40" s="31" t="s">
        <v>2</v>
      </c>
      <c r="B40" s="28" t="s">
        <v>82</v>
      </c>
      <c r="C40" s="28" t="s">
        <v>38</v>
      </c>
      <c r="D40" s="28">
        <v>0.02</v>
      </c>
      <c r="E40" s="28">
        <v>456.2</v>
      </c>
      <c r="F40" s="28"/>
      <c r="G40" s="29">
        <f>SUM(D40*E40)</f>
        <v>9.124</v>
      </c>
      <c r="H40" s="32">
        <f>SUM(G40*77.35)</f>
        <v>705.7414</v>
      </c>
    </row>
    <row r="41" spans="1:8" ht="12.75">
      <c r="A41" s="31"/>
      <c r="B41" s="28" t="s">
        <v>83</v>
      </c>
      <c r="C41" s="28"/>
      <c r="D41" s="28"/>
      <c r="E41" s="28"/>
      <c r="F41" s="28"/>
      <c r="G41" s="29"/>
      <c r="H41" s="32">
        <f>SUM(G41*57.02)</f>
        <v>0</v>
      </c>
    </row>
    <row r="42" spans="1:8" ht="12.75">
      <c r="A42" s="31" t="s">
        <v>40</v>
      </c>
      <c r="B42" s="28" t="s">
        <v>84</v>
      </c>
      <c r="C42" s="28" t="s">
        <v>38</v>
      </c>
      <c r="D42" s="28">
        <v>0.02</v>
      </c>
      <c r="E42" s="28">
        <v>103.4</v>
      </c>
      <c r="F42" s="28"/>
      <c r="G42" s="29">
        <f>SUM(D42*E42)</f>
        <v>2.068</v>
      </c>
      <c r="H42" s="32">
        <f>SUM(G42*77.35)</f>
        <v>159.9598</v>
      </c>
    </row>
    <row r="43" spans="1:8" ht="12.75">
      <c r="A43" s="31" t="s">
        <v>42</v>
      </c>
      <c r="B43" s="28" t="s">
        <v>85</v>
      </c>
      <c r="C43" s="28" t="s">
        <v>38</v>
      </c>
      <c r="D43" s="28">
        <v>0.16</v>
      </c>
      <c r="E43" s="28">
        <v>103.4</v>
      </c>
      <c r="F43" s="28"/>
      <c r="G43" s="29">
        <f>SUM(D43*E43)</f>
        <v>16.544</v>
      </c>
      <c r="H43" s="32">
        <f>SUM(G43*77.35)</f>
        <v>1279.6784</v>
      </c>
    </row>
    <row r="44" spans="1:8" ht="12.75">
      <c r="A44" s="31"/>
      <c r="B44" s="28" t="s">
        <v>83</v>
      </c>
      <c r="C44" s="28"/>
      <c r="D44" s="28"/>
      <c r="E44" s="28"/>
      <c r="F44" s="28"/>
      <c r="G44" s="29"/>
      <c r="H44" s="32"/>
    </row>
    <row r="45" spans="1:8" ht="12.75">
      <c r="A45" s="31" t="s">
        <v>44</v>
      </c>
      <c r="B45" s="28" t="s">
        <v>86</v>
      </c>
      <c r="C45" s="28"/>
      <c r="D45" s="28"/>
      <c r="E45" s="28"/>
      <c r="F45" s="28"/>
      <c r="G45" s="29"/>
      <c r="H45" s="32"/>
    </row>
    <row r="46" spans="1:8" ht="13.5" thickBot="1">
      <c r="A46" s="31"/>
      <c r="B46" s="28" t="s">
        <v>87</v>
      </c>
      <c r="C46" s="28" t="s">
        <v>88</v>
      </c>
      <c r="D46" s="28">
        <v>0.63</v>
      </c>
      <c r="E46" s="28">
        <v>24</v>
      </c>
      <c r="F46" s="28"/>
      <c r="G46" s="29">
        <f>SUM(D46*E46)</f>
        <v>15.120000000000001</v>
      </c>
      <c r="H46" s="32">
        <f>SUM(G46*92.04)</f>
        <v>1391.6448000000003</v>
      </c>
    </row>
    <row r="47" spans="1:8" ht="13.5" thickBot="1">
      <c r="A47" s="15" t="s">
        <v>2</v>
      </c>
      <c r="B47" s="34" t="s">
        <v>89</v>
      </c>
      <c r="C47" s="16"/>
      <c r="D47" s="16"/>
      <c r="E47" s="16"/>
      <c r="F47" s="16"/>
      <c r="G47" s="16"/>
      <c r="H47" s="17"/>
    </row>
    <row r="48" spans="1:8" ht="13.5" thickBot="1">
      <c r="A48" s="33" t="s">
        <v>4</v>
      </c>
      <c r="B48" s="34" t="s">
        <v>90</v>
      </c>
      <c r="C48" s="16"/>
      <c r="D48" s="16"/>
      <c r="E48" s="16"/>
      <c r="F48" s="16"/>
      <c r="G48" s="16"/>
      <c r="H48" s="17"/>
    </row>
    <row r="49" spans="1:8" ht="12.75">
      <c r="A49" s="36" t="s">
        <v>1</v>
      </c>
      <c r="B49" s="37" t="s">
        <v>91</v>
      </c>
      <c r="C49" s="37" t="s">
        <v>50</v>
      </c>
      <c r="D49" s="37">
        <v>16</v>
      </c>
      <c r="E49" s="37"/>
      <c r="F49" s="37"/>
      <c r="G49" s="42">
        <v>12.1</v>
      </c>
      <c r="H49" s="43">
        <f>SUM(G49*D49)</f>
        <v>193.6</v>
      </c>
    </row>
    <row r="50" spans="1:8" ht="12.75">
      <c r="A50" s="21" t="s">
        <v>2</v>
      </c>
      <c r="B50" s="22" t="s">
        <v>92</v>
      </c>
      <c r="C50" s="22"/>
      <c r="D50" s="22"/>
      <c r="E50" s="22"/>
      <c r="F50" s="22"/>
      <c r="G50" s="22"/>
      <c r="H50" s="23"/>
    </row>
    <row r="51" spans="1:8" ht="12.75">
      <c r="A51" s="24"/>
      <c r="B51" s="25" t="s">
        <v>93</v>
      </c>
      <c r="C51" s="25" t="s">
        <v>94</v>
      </c>
      <c r="D51" s="25">
        <v>18</v>
      </c>
      <c r="E51" s="25">
        <v>1</v>
      </c>
      <c r="F51" s="25"/>
      <c r="G51" s="26">
        <f>SUM(E51*D51/100)</f>
        <v>0.18</v>
      </c>
      <c r="H51" s="44">
        <f>SUM(G51*92.04)</f>
        <v>16.5672</v>
      </c>
    </row>
    <row r="52" spans="1:8" ht="12.75">
      <c r="A52" s="21"/>
      <c r="B52" s="22" t="s">
        <v>95</v>
      </c>
      <c r="C52" s="22"/>
      <c r="D52" s="22"/>
      <c r="E52" s="22"/>
      <c r="F52" s="22"/>
      <c r="G52" s="22"/>
      <c r="H52" s="45"/>
    </row>
    <row r="53" spans="1:8" ht="12.75">
      <c r="A53" s="46"/>
      <c r="B53" s="47" t="s">
        <v>96</v>
      </c>
      <c r="C53" s="47"/>
      <c r="D53" s="47"/>
      <c r="E53" s="47"/>
      <c r="F53" s="47"/>
      <c r="G53" s="47"/>
      <c r="H53" s="48"/>
    </row>
    <row r="54" spans="1:8" ht="12.75">
      <c r="A54" s="46"/>
      <c r="B54" s="47" t="s">
        <v>97</v>
      </c>
      <c r="C54" s="47"/>
      <c r="D54" s="47"/>
      <c r="E54" s="47"/>
      <c r="F54" s="47"/>
      <c r="G54" s="47"/>
      <c r="H54" s="48"/>
    </row>
    <row r="55" spans="1:8" ht="12.75">
      <c r="A55" s="46"/>
      <c r="B55" s="47" t="s">
        <v>98</v>
      </c>
      <c r="C55" s="64">
        <v>1</v>
      </c>
      <c r="D55" s="47"/>
      <c r="E55" s="47"/>
      <c r="F55" s="47"/>
      <c r="G55" s="47"/>
      <c r="H55" s="48"/>
    </row>
    <row r="56" spans="1:8" ht="12.75">
      <c r="A56" s="24"/>
      <c r="B56" s="25" t="s">
        <v>99</v>
      </c>
      <c r="C56" s="25" t="s">
        <v>100</v>
      </c>
      <c r="D56" s="25">
        <v>1.4</v>
      </c>
      <c r="E56" s="25">
        <v>6</v>
      </c>
      <c r="F56" s="25"/>
      <c r="G56" s="26">
        <f>SUM(D56*E56)</f>
        <v>8.399999999999999</v>
      </c>
      <c r="H56" s="44">
        <f>SUM(G56*92.04)</f>
        <v>773.136</v>
      </c>
    </row>
    <row r="57" spans="1:8" ht="12.75">
      <c r="A57" s="21"/>
      <c r="B57" s="22" t="s">
        <v>101</v>
      </c>
      <c r="C57" s="22"/>
      <c r="D57" s="22"/>
      <c r="E57" s="22"/>
      <c r="F57" s="22"/>
      <c r="G57" s="22"/>
      <c r="H57" s="45"/>
    </row>
    <row r="58" spans="1:8" ht="12.75">
      <c r="A58" s="46"/>
      <c r="B58" s="47" t="s">
        <v>102</v>
      </c>
      <c r="C58" s="47" t="s">
        <v>103</v>
      </c>
      <c r="D58" s="47"/>
      <c r="E58" s="47"/>
      <c r="F58" s="47"/>
      <c r="G58" s="49"/>
      <c r="H58" s="48">
        <v>1129.49</v>
      </c>
    </row>
    <row r="59" spans="1:8" ht="12.75">
      <c r="A59" s="21"/>
      <c r="B59" s="22" t="s">
        <v>104</v>
      </c>
      <c r="C59" s="22"/>
      <c r="D59" s="22"/>
      <c r="E59" s="22"/>
      <c r="F59" s="22"/>
      <c r="G59" s="22"/>
      <c r="H59" s="45"/>
    </row>
    <row r="60" spans="1:8" ht="12.75">
      <c r="A60" s="46"/>
      <c r="B60" s="47" t="s">
        <v>105</v>
      </c>
      <c r="C60" s="47"/>
      <c r="D60" s="47"/>
      <c r="E60" s="47"/>
      <c r="F60" s="47"/>
      <c r="G60" s="47"/>
      <c r="H60" s="48"/>
    </row>
    <row r="61" spans="1:8" ht="12.75">
      <c r="A61" s="46"/>
      <c r="B61" s="47" t="s">
        <v>106</v>
      </c>
      <c r="C61" s="47"/>
      <c r="D61" s="47"/>
      <c r="E61" s="47"/>
      <c r="F61" s="47"/>
      <c r="G61" s="47"/>
      <c r="H61" s="48"/>
    </row>
    <row r="62" spans="1:8" ht="12.75">
      <c r="A62" s="24"/>
      <c r="B62" s="25" t="s">
        <v>107</v>
      </c>
      <c r="C62" s="25" t="s">
        <v>13</v>
      </c>
      <c r="D62" s="25">
        <v>0.2</v>
      </c>
      <c r="E62" s="25">
        <v>7</v>
      </c>
      <c r="F62" s="25"/>
      <c r="G62" s="26">
        <f>SUM(D62*E62)</f>
        <v>1.4000000000000001</v>
      </c>
      <c r="H62" s="44">
        <f>SUM(G62*92.04)</f>
        <v>128.85600000000002</v>
      </c>
    </row>
    <row r="63" spans="1:8" ht="12.75">
      <c r="A63" s="46"/>
      <c r="B63" s="47" t="s">
        <v>108</v>
      </c>
      <c r="C63" s="47"/>
      <c r="D63" s="47"/>
      <c r="E63" s="47"/>
      <c r="F63" s="47"/>
      <c r="G63" s="47"/>
      <c r="H63" s="48"/>
    </row>
    <row r="64" spans="1:8" ht="12.75">
      <c r="A64" s="46"/>
      <c r="B64" s="47" t="s">
        <v>109</v>
      </c>
      <c r="C64" s="47"/>
      <c r="D64" s="47"/>
      <c r="E64" s="47"/>
      <c r="F64" s="47"/>
      <c r="G64" s="47"/>
      <c r="H64" s="48"/>
    </row>
    <row r="65" spans="1:8" ht="12.75">
      <c r="A65" s="46"/>
      <c r="B65" s="47" t="s">
        <v>110</v>
      </c>
      <c r="C65" s="47" t="s">
        <v>13</v>
      </c>
      <c r="D65" s="47">
        <v>6.48</v>
      </c>
      <c r="E65" s="47">
        <v>7</v>
      </c>
      <c r="F65" s="47"/>
      <c r="G65" s="49">
        <f>SUM(D65*E65)</f>
        <v>45.36</v>
      </c>
      <c r="H65" s="48">
        <f>SUM(G65*92.04)</f>
        <v>4174.9344</v>
      </c>
    </row>
    <row r="66" spans="1:8" ht="13.5" thickBot="1">
      <c r="A66" s="46"/>
      <c r="B66" s="47"/>
      <c r="C66" s="47"/>
      <c r="D66" s="47"/>
      <c r="E66" s="47"/>
      <c r="F66" s="47"/>
      <c r="G66" s="47"/>
      <c r="H66" s="48"/>
    </row>
    <row r="67" spans="1:8" ht="13.5" thickBot="1">
      <c r="A67" s="15" t="s">
        <v>5</v>
      </c>
      <c r="B67" s="34" t="s">
        <v>111</v>
      </c>
      <c r="C67" s="16"/>
      <c r="D67" s="16"/>
      <c r="E67" s="16"/>
      <c r="F67" s="16"/>
      <c r="G67" s="16"/>
      <c r="H67" s="17"/>
    </row>
    <row r="68" spans="1:8" ht="12.75">
      <c r="A68" s="50" t="s">
        <v>1</v>
      </c>
      <c r="B68" s="51" t="s">
        <v>112</v>
      </c>
      <c r="C68" s="52" t="s">
        <v>12</v>
      </c>
      <c r="D68" s="51"/>
      <c r="E68" s="51"/>
      <c r="F68" s="51"/>
      <c r="G68" s="51"/>
      <c r="H68" s="53"/>
    </row>
    <row r="69" spans="1:8" ht="12.75">
      <c r="A69" s="46"/>
      <c r="B69" s="47" t="s">
        <v>113</v>
      </c>
      <c r="C69" s="54" t="s">
        <v>114</v>
      </c>
      <c r="D69" s="47">
        <v>20</v>
      </c>
      <c r="E69" s="47">
        <v>433.1</v>
      </c>
      <c r="F69" s="47"/>
      <c r="G69" s="49">
        <f>SUM(D69*E69/1000)</f>
        <v>8.662</v>
      </c>
      <c r="H69" s="48">
        <f>SUM(G69*92.04)</f>
        <v>797.2504800000002</v>
      </c>
    </row>
    <row r="70" spans="1:8" ht="12.75">
      <c r="A70" s="24"/>
      <c r="B70" s="25" t="s">
        <v>115</v>
      </c>
      <c r="C70" s="55"/>
      <c r="D70" s="25"/>
      <c r="E70" s="25"/>
      <c r="F70" s="25"/>
      <c r="G70" s="25"/>
      <c r="H70" s="44"/>
    </row>
    <row r="71" spans="1:8" ht="12.75">
      <c r="A71" s="21" t="s">
        <v>2</v>
      </c>
      <c r="B71" s="22" t="s">
        <v>116</v>
      </c>
      <c r="C71" s="56" t="s">
        <v>117</v>
      </c>
      <c r="D71" s="22"/>
      <c r="E71" s="22"/>
      <c r="F71" s="22"/>
      <c r="G71" s="22"/>
      <c r="H71" s="48"/>
    </row>
    <row r="72" spans="1:8" ht="12.75">
      <c r="A72" s="24"/>
      <c r="B72" s="25" t="s">
        <v>118</v>
      </c>
      <c r="C72" s="25" t="s">
        <v>119</v>
      </c>
      <c r="D72" s="25">
        <v>0.87</v>
      </c>
      <c r="E72" s="25">
        <v>4143</v>
      </c>
      <c r="F72" s="25"/>
      <c r="G72" s="26">
        <f>SUM(D72*E72/100)</f>
        <v>36.0441</v>
      </c>
      <c r="H72" s="44">
        <f>SUM(G72*92.04)</f>
        <v>3317.4989640000003</v>
      </c>
    </row>
    <row r="73" spans="1:8" ht="13.5" thickBot="1">
      <c r="A73" s="46" t="s">
        <v>6</v>
      </c>
      <c r="B73" s="47" t="s">
        <v>120</v>
      </c>
      <c r="C73" s="47" t="s">
        <v>121</v>
      </c>
      <c r="D73" s="47">
        <v>0.38</v>
      </c>
      <c r="E73" s="47">
        <v>60</v>
      </c>
      <c r="F73" s="47"/>
      <c r="G73" s="25">
        <f>SUM(D73*E73)</f>
        <v>22.8</v>
      </c>
      <c r="H73" s="48">
        <f>SUM(G73*92.04)</f>
        <v>2098.512</v>
      </c>
    </row>
    <row r="74" spans="1:8" ht="13.5" thickBot="1">
      <c r="A74" s="57" t="s">
        <v>10</v>
      </c>
      <c r="B74" s="58" t="s">
        <v>122</v>
      </c>
      <c r="C74" s="59"/>
      <c r="D74" s="59"/>
      <c r="E74" s="59"/>
      <c r="F74" s="59"/>
      <c r="G74" s="59"/>
      <c r="H74" s="60"/>
    </row>
    <row r="75" spans="1:8" ht="12.75">
      <c r="A75" s="24" t="s">
        <v>1</v>
      </c>
      <c r="B75" s="25" t="s">
        <v>123</v>
      </c>
      <c r="C75" s="55"/>
      <c r="D75" s="25"/>
      <c r="E75" s="25"/>
      <c r="F75" s="25"/>
      <c r="G75" s="25"/>
      <c r="H75" s="44"/>
    </row>
    <row r="76" spans="1:8" ht="12.75">
      <c r="A76" s="46"/>
      <c r="B76" s="47" t="s">
        <v>124</v>
      </c>
      <c r="C76" s="54"/>
      <c r="D76" s="47"/>
      <c r="E76" s="47"/>
      <c r="F76" s="47"/>
      <c r="G76" s="47"/>
      <c r="H76" s="48"/>
    </row>
    <row r="77" spans="1:8" ht="12.75">
      <c r="A77" s="46"/>
      <c r="B77" s="47" t="s">
        <v>125</v>
      </c>
      <c r="C77" s="54"/>
      <c r="D77" s="47"/>
      <c r="E77" s="47"/>
      <c r="F77" s="47"/>
      <c r="G77" s="47"/>
      <c r="H77" s="48"/>
    </row>
    <row r="78" spans="1:8" ht="12.75">
      <c r="A78" s="46"/>
      <c r="B78" s="47" t="s">
        <v>126</v>
      </c>
      <c r="C78" s="54"/>
      <c r="D78" s="47"/>
      <c r="E78" s="47"/>
      <c r="F78" s="47"/>
      <c r="G78" s="47"/>
      <c r="H78" s="48"/>
    </row>
    <row r="79" spans="1:8" ht="12.75">
      <c r="A79" s="46"/>
      <c r="B79" s="47" t="s">
        <v>127</v>
      </c>
      <c r="C79" s="54"/>
      <c r="D79" s="47"/>
      <c r="E79" s="47"/>
      <c r="F79" s="47"/>
      <c r="G79" s="47"/>
      <c r="H79" s="48"/>
    </row>
    <row r="80" spans="1:8" ht="12.75">
      <c r="A80" s="46"/>
      <c r="B80" s="47" t="s">
        <v>128</v>
      </c>
      <c r="C80" s="54"/>
      <c r="D80" s="47"/>
      <c r="E80" s="47"/>
      <c r="F80" s="47"/>
      <c r="G80" s="47"/>
      <c r="H80" s="48"/>
    </row>
    <row r="81" spans="1:8" ht="12.75">
      <c r="A81" s="24"/>
      <c r="B81" s="25" t="s">
        <v>129</v>
      </c>
      <c r="C81" s="55" t="s">
        <v>11</v>
      </c>
      <c r="D81" s="25">
        <v>120</v>
      </c>
      <c r="E81" s="25">
        <v>24</v>
      </c>
      <c r="F81" s="25"/>
      <c r="G81" s="26">
        <f>SUM(D81*E81)/100</f>
        <v>28.8</v>
      </c>
      <c r="H81" s="44">
        <f>SUM(G81*92.04)</f>
        <v>2650.7520000000004</v>
      </c>
    </row>
    <row r="82" spans="1:8" ht="12.75">
      <c r="A82" s="46" t="s">
        <v>2</v>
      </c>
      <c r="B82" s="47" t="s">
        <v>130</v>
      </c>
      <c r="C82" s="54"/>
      <c r="D82" s="47"/>
      <c r="E82" s="47"/>
      <c r="F82" s="47"/>
      <c r="G82" s="47"/>
      <c r="H82" s="48"/>
    </row>
    <row r="83" spans="1:8" ht="12.75">
      <c r="A83" s="46"/>
      <c r="B83" s="47" t="s">
        <v>131</v>
      </c>
      <c r="C83" s="54"/>
      <c r="D83" s="47"/>
      <c r="E83" s="47"/>
      <c r="F83" s="47"/>
      <c r="G83" s="47"/>
      <c r="H83" s="48"/>
    </row>
    <row r="84" spans="1:8" ht="12.75">
      <c r="A84" s="46"/>
      <c r="B84" s="47" t="s">
        <v>132</v>
      </c>
      <c r="C84" s="54" t="s">
        <v>133</v>
      </c>
      <c r="D84" s="47"/>
      <c r="E84" s="47"/>
      <c r="F84" s="47"/>
      <c r="G84" s="47"/>
      <c r="H84" s="48"/>
    </row>
    <row r="85" spans="1:8" ht="12.75">
      <c r="A85" s="46"/>
      <c r="B85" s="47" t="s">
        <v>134</v>
      </c>
      <c r="C85" s="54" t="s">
        <v>135</v>
      </c>
      <c r="D85" s="47"/>
      <c r="E85" s="47"/>
      <c r="F85" s="47"/>
      <c r="G85" s="47"/>
      <c r="H85" s="48"/>
    </row>
    <row r="86" spans="1:8" ht="12.75">
      <c r="A86" s="24"/>
      <c r="B86" s="25" t="s">
        <v>136</v>
      </c>
      <c r="C86" s="55" t="s">
        <v>137</v>
      </c>
      <c r="D86" s="25">
        <v>1.16</v>
      </c>
      <c r="E86" s="25">
        <v>12</v>
      </c>
      <c r="F86" s="25"/>
      <c r="G86" s="26">
        <f>SUM(D86*E86)</f>
        <v>13.919999999999998</v>
      </c>
      <c r="H86" s="44">
        <f>SUM(G86*92.04)</f>
        <v>1281.1968</v>
      </c>
    </row>
    <row r="87" spans="1:8" ht="12.75">
      <c r="A87" s="46" t="s">
        <v>2</v>
      </c>
      <c r="B87" s="47" t="s">
        <v>138</v>
      </c>
      <c r="C87" s="47"/>
      <c r="D87" s="47"/>
      <c r="E87" s="47"/>
      <c r="F87" s="47"/>
      <c r="G87" s="47"/>
      <c r="H87" s="61"/>
    </row>
    <row r="88" spans="1:8" ht="13.5" thickBot="1">
      <c r="A88" s="65"/>
      <c r="B88" s="66" t="s">
        <v>139</v>
      </c>
      <c r="C88" s="66" t="s">
        <v>140</v>
      </c>
      <c r="D88" s="66">
        <v>1</v>
      </c>
      <c r="E88" s="66">
        <v>0.87</v>
      </c>
      <c r="F88" s="66">
        <v>2</v>
      </c>
      <c r="G88" s="66">
        <v>1.74</v>
      </c>
      <c r="H88" s="67">
        <f>SUM(G88*92.04)</f>
        <v>160.14960000000002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ЖКХ</cp:lastModifiedBy>
  <dcterms:created xsi:type="dcterms:W3CDTF">2015-03-19T06:35:35Z</dcterms:created>
  <dcterms:modified xsi:type="dcterms:W3CDTF">2015-03-19T07:34:32Z</dcterms:modified>
  <cp:category/>
  <cp:version/>
  <cp:contentType/>
  <cp:contentStatus/>
</cp:coreProperties>
</file>